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q19228\Desktop\WEB\"/>
    </mc:Choice>
  </mc:AlternateContent>
  <bookViews>
    <workbookView xWindow="0" yWindow="0" windowWidth="23040" windowHeight="9975"/>
  </bookViews>
  <sheets>
    <sheet name="Beregning af ferietilkø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F24" i="1" l="1"/>
  <c r="F13" i="1"/>
  <c r="G46" i="1" l="1"/>
  <c r="F46" i="1"/>
  <c r="E25" i="1" l="1"/>
  <c r="I25" i="1" s="1"/>
  <c r="E24" i="1"/>
  <c r="G24" i="1" s="1"/>
  <c r="I24" i="1" s="1"/>
  <c r="I26" i="1" s="1"/>
  <c r="G17" i="1"/>
  <c r="I44" i="1" l="1"/>
  <c r="I46" i="1" l="1"/>
  <c r="I48" i="1" s="1"/>
  <c r="G18" i="1"/>
  <c r="H18" i="1"/>
  <c r="H17" i="1"/>
  <c r="H13" i="1"/>
  <c r="I13" i="1" s="1"/>
  <c r="F18" i="1" l="1"/>
  <c r="I18" i="1" s="1"/>
  <c r="F17" i="1"/>
  <c r="I17" i="1" s="1"/>
  <c r="I19" i="1" l="1"/>
  <c r="G32" i="1" s="1"/>
  <c r="I32" i="1" s="1"/>
  <c r="I34" i="1" l="1"/>
  <c r="I50" i="1" s="1"/>
</calcChain>
</file>

<file path=xl/sharedStrings.xml><?xml version="1.0" encoding="utf-8"?>
<sst xmlns="http://schemas.openxmlformats.org/spreadsheetml/2006/main" count="68" uniqueCount="56">
  <si>
    <t>Direkte omkostninger</t>
  </si>
  <si>
    <t>Lønudgifter</t>
  </si>
  <si>
    <t>Gennemsnitlig 
timepris</t>
  </si>
  <si>
    <t>Antal dage</t>
  </si>
  <si>
    <t>Antal timer 
pr. dag</t>
  </si>
  <si>
    <t xml:space="preserve">    Lønudgifter til socialpædagogisk ledsager/ledsagere</t>
  </si>
  <si>
    <t>Dagstillæg</t>
  </si>
  <si>
    <t xml:space="preserve">    Hverdage (inkl. lørdag)</t>
  </si>
  <si>
    <t xml:space="preserve">    Søn- og helligdage</t>
  </si>
  <si>
    <t xml:space="preserve">    Transport</t>
  </si>
  <si>
    <t xml:space="preserve">    Rengøring</t>
  </si>
  <si>
    <t xml:space="preserve">    Forsikringer</t>
  </si>
  <si>
    <t xml:space="preserve">    Diverse</t>
  </si>
  <si>
    <t>Indirekte omkostninger</t>
  </si>
  <si>
    <r>
      <rPr>
        <b/>
        <sz val="11"/>
        <color theme="1"/>
        <rFont val="Calibri"/>
        <family val="2"/>
        <scheme val="minor"/>
      </rPr>
      <t>Vejledning</t>
    </r>
    <r>
      <rPr>
        <sz val="11"/>
        <color theme="1"/>
        <rFont val="Calibri"/>
        <family val="2"/>
        <scheme val="minor"/>
      </rPr>
      <t>: Alle de celler, der er markeret med blåt skal udfyldes manuelt</t>
    </r>
  </si>
  <si>
    <t>Ferietilkøb vedr. borger:</t>
  </si>
  <si>
    <t>Periode:</t>
  </si>
  <si>
    <t xml:space="preserve">     Antal hverdage i perioden:</t>
  </si>
  <si>
    <t xml:space="preserve">     Antal søn- og helligdage i perioden:</t>
  </si>
  <si>
    <t>Fra:</t>
  </si>
  <si>
    <t>Til:</t>
  </si>
  <si>
    <t>Kolonitillæg (dagstillæg pr. ledsager)</t>
  </si>
  <si>
    <t>Antal ledsagere</t>
  </si>
  <si>
    <t xml:space="preserve">    Leje af bolig</t>
  </si>
  <si>
    <t>Total</t>
  </si>
  <si>
    <t>Beskrivelse af rejseomkostning</t>
  </si>
  <si>
    <t>Beløb i alt</t>
  </si>
  <si>
    <t xml:space="preserve">SL52 Betaling for deltagelse på feriekoloni/lejrskole </t>
  </si>
  <si>
    <t xml:space="preserve">Randers Kommune - Lokal forhåndsaftale </t>
  </si>
  <si>
    <t>(Link)</t>
  </si>
  <si>
    <t>Uddrag af aftaleindhold:</t>
  </si>
  <si>
    <t>2. (…) Koloni medtages i tjenestetidsopgørelsen med 10 timer pr. døgn (…)</t>
  </si>
  <si>
    <t>Antal timer</t>
  </si>
  <si>
    <t>5. Der ydes fornødne rejseudgifter, fri kost og frit ophold.</t>
  </si>
  <si>
    <t>6. Ud over de i pkt. 5 nævnte vederlag ydes deltagere i koloni erstaning for mistede fridøgn efter de herom gældende regler (…)</t>
  </si>
  <si>
    <t>7. Øvrige regler om arbejdstid, f.eks. Overarbejde, rådighedstjeneste, tjeneste på lørdage efter kl. 11 og tjeneste på søn- og helligdage suspenderes</t>
  </si>
  <si>
    <t>Administration (beregnes uden rejseomkostningerne)</t>
  </si>
  <si>
    <t>Procentandel</t>
  </si>
  <si>
    <t>4. Vederlaget for deltagelse i feriekoloni udgør kr. 350 (31.03.2000-niveauet) for hverdage og kr. 650 (31.03.2000-niveauet) for søn- og helligdage.</t>
  </si>
  <si>
    <t>Rejseomkostninger (betales direkte af borgeren)</t>
  </si>
  <si>
    <t xml:space="preserve">    Kost og småfornødenheder (budget)</t>
  </si>
  <si>
    <t>Sats pr. døgn</t>
  </si>
  <si>
    <t>Institutionens ændrede udgifter</t>
  </si>
  <si>
    <t>Samlet pris (inkl. rejseomkostninger)</t>
  </si>
  <si>
    <t>Samlet pris (ekskl. rejseomkostninger)</t>
  </si>
  <si>
    <t xml:space="preserve">    Administrativt overhead (5,4%)</t>
  </si>
  <si>
    <t>Timeprs (ledsager)</t>
  </si>
  <si>
    <t>Timepris (vikar)</t>
  </si>
  <si>
    <t>Difference 
pr. time</t>
  </si>
  <si>
    <t xml:space="preserve">    Besparelse ved vikardækning</t>
  </si>
  <si>
    <t>Tillæg 
(31.03.2000)</t>
  </si>
  <si>
    <t>Fremregnings-procent 
(01.10.2018)</t>
  </si>
  <si>
    <t>Beregning af tilkøbsydelse 2019</t>
  </si>
  <si>
    <t xml:space="preserve">    Besparelse på ledsagerens/ledsagernes planlagte arbejdstid</t>
  </si>
  <si>
    <t>Samlede direkte omkostninger</t>
  </si>
  <si>
    <t xml:space="preserve">    Timer dækkes af egne faste medarbejdere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</si>
</sst>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4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1" fillId="2" borderId="1" xfId="3" applyBorder="1"/>
    <xf numFmtId="0" fontId="1" fillId="2" borderId="2" xfId="3" applyBorder="1"/>
    <xf numFmtId="0" fontId="0" fillId="0" borderId="0" xfId="0" applyBorder="1"/>
    <xf numFmtId="0" fontId="0" fillId="0" borderId="0" xfId="0" applyFill="1" applyBorder="1"/>
    <xf numFmtId="0" fontId="6" fillId="0" borderId="0" xfId="4"/>
    <xf numFmtId="0" fontId="2" fillId="0" borderId="0" xfId="0" applyFont="1"/>
    <xf numFmtId="0" fontId="7" fillId="0" borderId="0" xfId="0" applyFont="1"/>
    <xf numFmtId="0" fontId="0" fillId="0" borderId="4" xfId="0" applyBorder="1"/>
    <xf numFmtId="0" fontId="1" fillId="2" borderId="5" xfId="3" applyBorder="1"/>
    <xf numFmtId="0" fontId="1" fillId="2" borderId="6" xfId="3" applyBorder="1"/>
    <xf numFmtId="0" fontId="0" fillId="0" borderId="7" xfId="0" applyBorder="1"/>
    <xf numFmtId="0" fontId="0" fillId="0" borderId="8" xfId="0" applyBorder="1"/>
    <xf numFmtId="0" fontId="1" fillId="2" borderId="9" xfId="3" applyBorder="1"/>
    <xf numFmtId="0" fontId="0" fillId="0" borderId="10" xfId="0" applyBorder="1"/>
    <xf numFmtId="0" fontId="0" fillId="0" borderId="11" xfId="0" applyBorder="1"/>
    <xf numFmtId="0" fontId="1" fillId="2" borderId="12" xfId="3" applyBorder="1"/>
    <xf numFmtId="0" fontId="0" fillId="0" borderId="13" xfId="0" applyBorder="1"/>
    <xf numFmtId="0" fontId="2" fillId="0" borderId="3" xfId="0" applyFont="1" applyBorder="1"/>
    <xf numFmtId="0" fontId="2" fillId="0" borderId="7" xfId="0" applyFont="1" applyBorder="1"/>
    <xf numFmtId="0" fontId="5" fillId="3" borderId="1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5" fillId="3" borderId="15" xfId="0" applyFont="1" applyFill="1" applyBorder="1"/>
    <xf numFmtId="0" fontId="0" fillId="3" borderId="16" xfId="0" applyFill="1" applyBorder="1"/>
    <xf numFmtId="0" fontId="1" fillId="2" borderId="0" xfId="3" applyBorder="1"/>
    <xf numFmtId="0" fontId="0" fillId="0" borderId="18" xfId="0" applyBorder="1"/>
    <xf numFmtId="164" fontId="0" fillId="0" borderId="18" xfId="1" applyFont="1" applyBorder="1"/>
    <xf numFmtId="10" fontId="0" fillId="0" borderId="18" xfId="2" applyNumberFormat="1" applyFont="1" applyBorder="1"/>
    <xf numFmtId="0" fontId="0" fillId="0" borderId="19" xfId="0" applyBorder="1"/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/>
    </xf>
    <xf numFmtId="0" fontId="0" fillId="0" borderId="2" xfId="0" applyBorder="1"/>
    <xf numFmtId="0" fontId="0" fillId="0" borderId="21" xfId="0" applyBorder="1"/>
    <xf numFmtId="0" fontId="0" fillId="0" borderId="22" xfId="0" applyBorder="1"/>
    <xf numFmtId="0" fontId="3" fillId="0" borderId="19" xfId="0" applyFont="1" applyBorder="1" applyAlignment="1">
      <alignment horizontal="center" vertical="center" wrapText="1"/>
    </xf>
    <xf numFmtId="0" fontId="1" fillId="2" borderId="18" xfId="3" applyBorder="1"/>
    <xf numFmtId="0" fontId="3" fillId="0" borderId="18" xfId="3" applyFont="1" applyFill="1" applyBorder="1"/>
    <xf numFmtId="0" fontId="1" fillId="4" borderId="2" xfId="5" applyBorder="1"/>
    <xf numFmtId="0" fontId="1" fillId="4" borderId="2" xfId="5" applyBorder="1" applyAlignment="1">
      <alignment horizontal="center" wrapText="1"/>
    </xf>
    <xf numFmtId="0" fontId="2" fillId="4" borderId="2" xfId="5" applyFont="1" applyBorder="1"/>
    <xf numFmtId="0" fontId="3" fillId="0" borderId="19" xfId="0" applyFont="1" applyBorder="1" applyAlignment="1">
      <alignment horizontal="center"/>
    </xf>
    <xf numFmtId="0" fontId="2" fillId="4" borderId="23" xfId="5" applyFont="1" applyBorder="1"/>
    <xf numFmtId="0" fontId="1" fillId="2" borderId="21" xfId="3" applyBorder="1"/>
    <xf numFmtId="0" fontId="0" fillId="0" borderId="24" xfId="0" applyBorder="1"/>
    <xf numFmtId="0" fontId="3" fillId="0" borderId="21" xfId="3" applyFont="1" applyFill="1" applyBorder="1"/>
    <xf numFmtId="0" fontId="3" fillId="0" borderId="24" xfId="3" applyFont="1" applyFill="1" applyBorder="1"/>
    <xf numFmtId="0" fontId="3" fillId="0" borderId="23" xfId="0" applyFont="1" applyBorder="1"/>
    <xf numFmtId="0" fontId="0" fillId="0" borderId="23" xfId="0" applyBorder="1"/>
    <xf numFmtId="0" fontId="1" fillId="2" borderId="25" xfId="3" applyBorder="1"/>
    <xf numFmtId="0" fontId="1" fillId="2" borderId="26" xfId="3" applyBorder="1"/>
    <xf numFmtId="0" fontId="1" fillId="2" borderId="20" xfId="3" applyBorder="1"/>
    <xf numFmtId="0" fontId="1" fillId="4" borderId="28" xfId="5" applyBorder="1"/>
    <xf numFmtId="0" fontId="0" fillId="0" borderId="29" xfId="0" applyBorder="1"/>
    <xf numFmtId="0" fontId="0" fillId="0" borderId="31" xfId="0" applyBorder="1"/>
    <xf numFmtId="164" fontId="0" fillId="0" borderId="32" xfId="1" applyFont="1" applyBorder="1"/>
    <xf numFmtId="164" fontId="2" fillId="0" borderId="32" xfId="1" applyFont="1" applyBorder="1"/>
    <xf numFmtId="164" fontId="2" fillId="0" borderId="33" xfId="1" applyFont="1" applyBorder="1"/>
    <xf numFmtId="0" fontId="0" fillId="0" borderId="27" xfId="0" applyBorder="1"/>
    <xf numFmtId="0" fontId="2" fillId="4" borderId="28" xfId="5" applyFont="1" applyBorder="1"/>
    <xf numFmtId="0" fontId="2" fillId="4" borderId="34" xfId="5" applyFont="1" applyBorder="1"/>
    <xf numFmtId="0" fontId="2" fillId="0" borderId="34" xfId="0" applyFont="1" applyBorder="1"/>
    <xf numFmtId="164" fontId="2" fillId="0" borderId="32" xfId="0" applyNumberFormat="1" applyFont="1" applyBorder="1"/>
    <xf numFmtId="0" fontId="0" fillId="0" borderId="20" xfId="0" applyBorder="1"/>
    <xf numFmtId="0" fontId="3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3" fillId="0" borderId="18" xfId="3" applyFont="1" applyFill="1" applyBorder="1" applyAlignment="1">
      <alignment horizontal="center"/>
    </xf>
    <xf numFmtId="164" fontId="0" fillId="0" borderId="18" xfId="0" applyNumberFormat="1" applyBorder="1"/>
    <xf numFmtId="0" fontId="3" fillId="0" borderId="18" xfId="0" applyFont="1" applyBorder="1" applyAlignment="1">
      <alignment horizontal="center" vertical="center"/>
    </xf>
    <xf numFmtId="165" fontId="0" fillId="0" borderId="18" xfId="2" applyNumberFormat="1" applyFont="1" applyBorder="1" applyAlignment="1">
      <alignment horizontal="center"/>
    </xf>
    <xf numFmtId="164" fontId="5" fillId="3" borderId="17" xfId="1" applyFont="1" applyFill="1" applyBorder="1"/>
    <xf numFmtId="164" fontId="1" fillId="0" borderId="18" xfId="3" applyNumberFormat="1" applyFill="1" applyBorder="1"/>
    <xf numFmtId="0" fontId="0" fillId="0" borderId="35" xfId="0" applyBorder="1"/>
    <xf numFmtId="0" fontId="1" fillId="4" borderId="36" xfId="5" applyBorder="1"/>
    <xf numFmtId="0" fontId="0" fillId="0" borderId="37" xfId="0" applyBorder="1"/>
    <xf numFmtId="0" fontId="0" fillId="0" borderId="38" xfId="0" applyBorder="1"/>
    <xf numFmtId="164" fontId="1" fillId="2" borderId="32" xfId="1" applyFill="1" applyBorder="1"/>
    <xf numFmtId="164" fontId="1" fillId="2" borderId="33" xfId="1" applyFill="1" applyBorder="1"/>
    <xf numFmtId="0" fontId="0" fillId="0" borderId="18" xfId="0" applyFill="1" applyBorder="1"/>
    <xf numFmtId="2" fontId="0" fillId="0" borderId="18" xfId="0" applyNumberFormat="1" applyBorder="1"/>
    <xf numFmtId="0" fontId="1" fillId="0" borderId="18" xfId="3" applyFill="1" applyBorder="1"/>
    <xf numFmtId="164" fontId="0" fillId="0" borderId="0" xfId="0" applyNumberFormat="1"/>
    <xf numFmtId="0" fontId="0" fillId="0" borderId="25" xfId="0" applyBorder="1"/>
    <xf numFmtId="0" fontId="0" fillId="0" borderId="26" xfId="0" applyBorder="1"/>
    <xf numFmtId="0" fontId="1" fillId="4" borderId="23" xfId="5" applyBorder="1"/>
    <xf numFmtId="0" fontId="0" fillId="0" borderId="0" xfId="0" applyFill="1"/>
    <xf numFmtId="0" fontId="1" fillId="0" borderId="0" xfId="5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/>
    <xf numFmtId="164" fontId="0" fillId="0" borderId="0" xfId="1" applyFont="1" applyFill="1" applyBorder="1"/>
    <xf numFmtId="164" fontId="2" fillId="0" borderId="0" xfId="0" applyNumberFormat="1" applyFont="1" applyFill="1" applyBorder="1"/>
    <xf numFmtId="0" fontId="2" fillId="0" borderId="0" xfId="5" applyFont="1" applyFill="1" applyBorder="1"/>
    <xf numFmtId="0" fontId="2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64" fontId="0" fillId="0" borderId="0" xfId="0" applyNumberFormat="1" applyFill="1"/>
    <xf numFmtId="164" fontId="1" fillId="2" borderId="18" xfId="1" applyFill="1" applyBorder="1"/>
    <xf numFmtId="0" fontId="2" fillId="0" borderId="27" xfId="0" applyFont="1" applyBorder="1"/>
    <xf numFmtId="0" fontId="0" fillId="0" borderId="39" xfId="0" applyBorder="1"/>
    <xf numFmtId="0" fontId="0" fillId="0" borderId="12" xfId="0" applyBorder="1"/>
    <xf numFmtId="0" fontId="1" fillId="0" borderId="12" xfId="3" applyFill="1" applyBorder="1"/>
    <xf numFmtId="0" fontId="3" fillId="0" borderId="12" xfId="3" applyFont="1" applyFill="1" applyBorder="1"/>
    <xf numFmtId="164" fontId="2" fillId="0" borderId="40" xfId="1" applyFont="1" applyBorder="1"/>
    <xf numFmtId="0" fontId="2" fillId="4" borderId="3" xfId="5" applyFont="1" applyBorder="1"/>
    <xf numFmtId="0" fontId="2" fillId="4" borderId="4" xfId="5" applyFont="1" applyBorder="1"/>
    <xf numFmtId="0" fontId="2" fillId="4" borderId="5" xfId="5" applyFont="1" applyBorder="1"/>
    <xf numFmtId="0" fontId="2" fillId="4" borderId="6" xfId="5" applyFont="1" applyBorder="1"/>
    <xf numFmtId="164" fontId="1" fillId="0" borderId="32" xfId="1" applyFont="1" applyFill="1" applyBorder="1"/>
    <xf numFmtId="164" fontId="1" fillId="0" borderId="32" xfId="1" applyFill="1" applyBorder="1"/>
    <xf numFmtId="164" fontId="1" fillId="0" borderId="32" xfId="1" applyFont="1" applyBorder="1"/>
    <xf numFmtId="0" fontId="0" fillId="0" borderId="34" xfId="0" applyBorder="1"/>
    <xf numFmtId="164" fontId="0" fillId="0" borderId="18" xfId="0" applyNumberFormat="1" applyBorder="1" applyAlignment="1">
      <alignment horizontal="center" vertical="center"/>
    </xf>
    <xf numFmtId="164" fontId="0" fillId="0" borderId="33" xfId="1" applyFont="1" applyBorder="1"/>
    <xf numFmtId="2" fontId="1" fillId="0" borderId="18" xfId="3" applyNumberFormat="1" applyFill="1" applyBorder="1"/>
    <xf numFmtId="0" fontId="0" fillId="0" borderId="30" xfId="0" applyFont="1" applyBorder="1" applyAlignment="1">
      <alignment horizontal="center"/>
    </xf>
  </cellXfs>
  <cellStyles count="6">
    <cellStyle name="20 % - Farve6" xfId="5" builtinId="50"/>
    <cellStyle name="40 % - Farve1" xfId="3" builtinId="31"/>
    <cellStyle name="Komma" xfId="1" builtinId="3"/>
    <cellStyle name="Link" xfId="4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roen.randers.dk/media/40275/sl52-deltagelse-paa-feriekoloni-lejrsko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K22" sqref="K22"/>
    </sheetView>
  </sheetViews>
  <sheetFormatPr defaultRowHeight="15" x14ac:dyDescent="0.25"/>
  <cols>
    <col min="1" max="1" width="7.28515625" customWidth="1"/>
    <col min="2" max="2" width="39.85546875" customWidth="1"/>
    <col min="3" max="3" width="12.42578125" customWidth="1"/>
    <col min="4" max="4" width="10.42578125" customWidth="1"/>
    <col min="5" max="5" width="12.5703125" customWidth="1"/>
    <col min="6" max="6" width="14" customWidth="1"/>
    <col min="7" max="7" width="12.140625" customWidth="1"/>
    <col min="8" max="8" width="12" customWidth="1"/>
    <col min="9" max="9" width="13.5703125" bestFit="1" customWidth="1"/>
    <col min="10" max="10" width="13.5703125" style="89" customWidth="1"/>
    <col min="11" max="11" width="10" customWidth="1"/>
    <col min="12" max="12" width="5.5703125" customWidth="1"/>
    <col min="14" max="14" width="8.5703125" customWidth="1"/>
    <col min="16" max="16" width="10.140625" customWidth="1"/>
    <col min="18" max="18" width="10.5703125" customWidth="1"/>
  </cols>
  <sheetData>
    <row r="1" spans="1:17" ht="21" x14ac:dyDescent="0.35">
      <c r="A1" s="1" t="s">
        <v>52</v>
      </c>
      <c r="F1" t="s">
        <v>14</v>
      </c>
    </row>
    <row r="2" spans="1:17" ht="15.75" thickBot="1" x14ac:dyDescent="0.3">
      <c r="K2" s="5"/>
    </row>
    <row r="3" spans="1:17" x14ac:dyDescent="0.25">
      <c r="A3" s="19" t="s">
        <v>15</v>
      </c>
      <c r="B3" s="9"/>
      <c r="C3" s="9"/>
      <c r="D3" s="10"/>
      <c r="E3" s="10"/>
      <c r="F3" s="10"/>
      <c r="G3" s="11"/>
      <c r="K3" s="5"/>
    </row>
    <row r="4" spans="1:17" x14ac:dyDescent="0.25">
      <c r="A4" s="12"/>
      <c r="B4" s="4"/>
      <c r="C4" s="4"/>
      <c r="D4" s="4"/>
      <c r="E4" s="4"/>
      <c r="F4" s="4"/>
      <c r="G4" s="13"/>
      <c r="K4" s="5"/>
      <c r="L4" s="7" t="s">
        <v>28</v>
      </c>
    </row>
    <row r="5" spans="1:17" x14ac:dyDescent="0.25">
      <c r="A5" s="20" t="s">
        <v>16</v>
      </c>
      <c r="B5" s="4"/>
      <c r="C5" s="4"/>
      <c r="D5" s="4" t="s">
        <v>19</v>
      </c>
      <c r="E5" s="2"/>
      <c r="F5" s="4" t="s">
        <v>20</v>
      </c>
      <c r="G5" s="14"/>
      <c r="K5" s="5"/>
      <c r="L5" s="8" t="s">
        <v>27</v>
      </c>
      <c r="Q5" s="6" t="s">
        <v>29</v>
      </c>
    </row>
    <row r="6" spans="1:17" x14ac:dyDescent="0.25">
      <c r="A6" s="12" t="s">
        <v>17</v>
      </c>
      <c r="B6" s="4"/>
      <c r="C6" s="4"/>
      <c r="D6" s="2"/>
      <c r="E6" s="4"/>
      <c r="F6" s="4"/>
      <c r="G6" s="13"/>
      <c r="K6" s="5"/>
    </row>
    <row r="7" spans="1:17" ht="15.75" thickBot="1" x14ac:dyDescent="0.3">
      <c r="A7" s="15" t="s">
        <v>18</v>
      </c>
      <c r="B7" s="16"/>
      <c r="C7" s="16"/>
      <c r="D7" s="17"/>
      <c r="E7" s="16"/>
      <c r="F7" s="16"/>
      <c r="G7" s="18"/>
      <c r="K7" s="5"/>
      <c r="L7" t="s">
        <v>30</v>
      </c>
    </row>
    <row r="8" spans="1:17" ht="15.75" thickBot="1" x14ac:dyDescent="0.3">
      <c r="K8" s="5"/>
      <c r="M8" t="s">
        <v>31</v>
      </c>
    </row>
    <row r="9" spans="1:17" ht="15.75" x14ac:dyDescent="0.25">
      <c r="A9" s="21" t="s">
        <v>0</v>
      </c>
      <c r="B9" s="22"/>
      <c r="C9" s="22"/>
      <c r="D9" s="22"/>
      <c r="E9" s="22"/>
      <c r="F9" s="22"/>
      <c r="G9" s="22"/>
      <c r="H9" s="22"/>
      <c r="I9" s="23"/>
      <c r="J9" s="5"/>
      <c r="K9" s="5"/>
      <c r="M9" t="s">
        <v>38</v>
      </c>
    </row>
    <row r="10" spans="1:17" x14ac:dyDescent="0.25">
      <c r="A10" s="12"/>
      <c r="B10" s="4"/>
      <c r="C10" s="4"/>
      <c r="D10" s="4"/>
      <c r="E10" s="4"/>
      <c r="F10" s="4"/>
      <c r="G10" s="4"/>
      <c r="H10" s="4"/>
      <c r="I10" s="13"/>
      <c r="J10" s="5"/>
      <c r="K10" s="5"/>
      <c r="M10" t="s">
        <v>33</v>
      </c>
    </row>
    <row r="11" spans="1:17" x14ac:dyDescent="0.25">
      <c r="A11" s="61" t="s">
        <v>1</v>
      </c>
      <c r="B11" s="43"/>
      <c r="C11" s="43"/>
      <c r="D11" s="39"/>
      <c r="E11" s="39"/>
      <c r="F11" s="39"/>
      <c r="G11" s="40"/>
      <c r="H11" s="39"/>
      <c r="I11" s="53"/>
      <c r="J11" s="90"/>
      <c r="K11" s="5"/>
      <c r="M11" t="s">
        <v>34</v>
      </c>
    </row>
    <row r="12" spans="1:17" ht="22.5" x14ac:dyDescent="0.25">
      <c r="A12" s="59"/>
      <c r="B12" s="34"/>
      <c r="C12" s="27"/>
      <c r="D12" s="27"/>
      <c r="E12" s="36" t="s">
        <v>22</v>
      </c>
      <c r="F12" s="36" t="s">
        <v>2</v>
      </c>
      <c r="G12" s="36" t="s">
        <v>4</v>
      </c>
      <c r="H12" s="32" t="s">
        <v>3</v>
      </c>
      <c r="I12" s="69" t="s">
        <v>24</v>
      </c>
      <c r="J12" s="91"/>
      <c r="K12" s="5"/>
      <c r="M12" t="s">
        <v>35</v>
      </c>
    </row>
    <row r="13" spans="1:17" x14ac:dyDescent="0.25">
      <c r="A13" s="54" t="s">
        <v>5</v>
      </c>
      <c r="B13" s="30"/>
      <c r="C13" s="30"/>
      <c r="D13" s="30"/>
      <c r="E13" s="37"/>
      <c r="F13" s="28">
        <f>420000/1924*1.0196</f>
        <v>222.57380457380458</v>
      </c>
      <c r="G13" s="28">
        <v>10</v>
      </c>
      <c r="H13" s="28">
        <f>$D$6+$D$7</f>
        <v>0</v>
      </c>
      <c r="I13" s="57">
        <f>$E$13*$F$13*$G$13*$H$13</f>
        <v>0</v>
      </c>
      <c r="J13" s="92"/>
      <c r="K13" s="5"/>
    </row>
    <row r="14" spans="1:17" x14ac:dyDescent="0.25">
      <c r="A14" s="12"/>
      <c r="B14" s="4"/>
      <c r="C14" s="4"/>
      <c r="D14" s="4"/>
      <c r="E14" s="4"/>
      <c r="F14" s="4"/>
      <c r="G14" s="4"/>
      <c r="H14" s="4"/>
      <c r="I14" s="13"/>
      <c r="J14" s="5"/>
      <c r="K14" s="5"/>
    </row>
    <row r="15" spans="1:17" x14ac:dyDescent="0.25">
      <c r="A15" s="61" t="s">
        <v>21</v>
      </c>
      <c r="B15" s="77"/>
      <c r="C15" s="88"/>
      <c r="D15" s="39"/>
      <c r="E15" s="39"/>
      <c r="F15" s="39"/>
      <c r="G15" s="39"/>
      <c r="H15" s="39"/>
      <c r="I15" s="53"/>
      <c r="J15" s="90"/>
      <c r="K15" s="5"/>
    </row>
    <row r="16" spans="1:17" ht="34.5" x14ac:dyDescent="0.25">
      <c r="A16" s="100"/>
      <c r="B16" s="34"/>
      <c r="C16" s="34"/>
      <c r="D16" s="65" t="s">
        <v>50</v>
      </c>
      <c r="E16" s="31" t="s">
        <v>51</v>
      </c>
      <c r="F16" s="32" t="s">
        <v>6</v>
      </c>
      <c r="G16" s="32" t="s">
        <v>22</v>
      </c>
      <c r="H16" s="32" t="s">
        <v>3</v>
      </c>
      <c r="I16" s="69" t="s">
        <v>24</v>
      </c>
      <c r="J16" s="91"/>
      <c r="K16" s="5"/>
    </row>
    <row r="17" spans="1:11" x14ac:dyDescent="0.25">
      <c r="A17" s="54" t="s">
        <v>7</v>
      </c>
      <c r="B17" s="30"/>
      <c r="C17" s="30"/>
      <c r="D17" s="28">
        <v>350</v>
      </c>
      <c r="E17" s="29">
        <v>1.3772500000000001</v>
      </c>
      <c r="F17" s="28">
        <f>D17*E17</f>
        <v>482.03750000000002</v>
      </c>
      <c r="G17" s="75">
        <f>$E$13</f>
        <v>0</v>
      </c>
      <c r="H17" s="28">
        <f>$D$6</f>
        <v>0</v>
      </c>
      <c r="I17" s="56">
        <f>$F$17*$G$17*$H$17</f>
        <v>0</v>
      </c>
      <c r="J17" s="93"/>
      <c r="K17" s="5"/>
    </row>
    <row r="18" spans="1:11" x14ac:dyDescent="0.25">
      <c r="A18" s="55" t="s">
        <v>8</v>
      </c>
      <c r="B18" s="27"/>
      <c r="C18" s="27"/>
      <c r="D18" s="28">
        <v>550</v>
      </c>
      <c r="E18" s="29">
        <v>1.3772500000000001</v>
      </c>
      <c r="F18" s="28">
        <f>D18*E18</f>
        <v>757.48750000000007</v>
      </c>
      <c r="G18" s="75">
        <f>$E$13</f>
        <v>0</v>
      </c>
      <c r="H18" s="28">
        <f>$D$7</f>
        <v>0</v>
      </c>
      <c r="I18" s="56">
        <f>$F$18*$G$18*$H$18</f>
        <v>0</v>
      </c>
      <c r="J18" s="93"/>
      <c r="K18" s="5"/>
    </row>
    <row r="19" spans="1:11" x14ac:dyDescent="0.25">
      <c r="A19" s="59"/>
      <c r="B19" s="33"/>
      <c r="C19" s="33"/>
      <c r="D19" s="33"/>
      <c r="E19" s="33"/>
      <c r="F19" s="33"/>
      <c r="G19" s="33"/>
      <c r="H19" s="33"/>
      <c r="I19" s="63">
        <f>SUM($I$17:$I$18)</f>
        <v>0</v>
      </c>
      <c r="J19" s="94"/>
      <c r="K19" s="5"/>
    </row>
    <row r="20" spans="1:11" x14ac:dyDescent="0.25">
      <c r="A20" s="12"/>
      <c r="B20" s="4"/>
      <c r="C20" s="4"/>
      <c r="D20" s="4"/>
      <c r="E20" s="4"/>
      <c r="F20" s="4"/>
      <c r="G20" s="4"/>
      <c r="H20" s="4"/>
      <c r="I20" s="13"/>
      <c r="J20" s="5"/>
      <c r="K20" s="5"/>
    </row>
    <row r="21" spans="1:11" x14ac:dyDescent="0.25">
      <c r="A21" s="61" t="s">
        <v>42</v>
      </c>
      <c r="B21" s="43"/>
      <c r="C21" s="43"/>
      <c r="D21" s="41"/>
      <c r="E21" s="41"/>
      <c r="F21" s="41"/>
      <c r="G21" s="41"/>
      <c r="H21" s="41"/>
      <c r="I21" s="60"/>
      <c r="J21" s="95"/>
      <c r="K21" s="5"/>
    </row>
    <row r="22" spans="1:11" ht="23.25" x14ac:dyDescent="0.25">
      <c r="A22" s="59"/>
      <c r="B22" s="34"/>
      <c r="C22" s="27"/>
      <c r="D22" s="76"/>
      <c r="E22" s="31" t="s">
        <v>46</v>
      </c>
      <c r="F22" s="36" t="s">
        <v>47</v>
      </c>
      <c r="G22" s="31" t="s">
        <v>48</v>
      </c>
      <c r="H22" s="42" t="s">
        <v>32</v>
      </c>
      <c r="I22" s="68" t="s">
        <v>24</v>
      </c>
      <c r="J22" s="96"/>
      <c r="K22" s="5"/>
    </row>
    <row r="23" spans="1:11" x14ac:dyDescent="0.25">
      <c r="A23" s="27" t="s">
        <v>55</v>
      </c>
      <c r="B23" s="27"/>
      <c r="C23" s="27"/>
      <c r="D23" s="76"/>
      <c r="E23" s="71">
        <v>0</v>
      </c>
      <c r="F23" s="36"/>
      <c r="G23" s="31"/>
      <c r="H23" s="99">
        <v>0</v>
      </c>
      <c r="I23" s="117">
        <f>E23*H23</f>
        <v>0</v>
      </c>
      <c r="J23" s="96"/>
      <c r="K23" s="5"/>
    </row>
    <row r="24" spans="1:11" x14ac:dyDescent="0.25">
      <c r="A24" s="78" t="s">
        <v>49</v>
      </c>
      <c r="B24" s="79"/>
      <c r="C24" s="27"/>
      <c r="D24" s="27"/>
      <c r="E24" s="71">
        <f>F13</f>
        <v>222.57380457380458</v>
      </c>
      <c r="F24" s="71">
        <f>198*1.0196</f>
        <v>201.88080000000002</v>
      </c>
      <c r="G24" s="116">
        <f>F24-E24</f>
        <v>-20.693004573804558</v>
      </c>
      <c r="H24" s="99">
        <v>0</v>
      </c>
      <c r="I24" s="56">
        <f>$G$24*$H$24</f>
        <v>0</v>
      </c>
      <c r="J24" s="93"/>
      <c r="K24" s="5"/>
    </row>
    <row r="25" spans="1:11" x14ac:dyDescent="0.25">
      <c r="A25" s="59" t="s">
        <v>53</v>
      </c>
      <c r="B25" s="33"/>
      <c r="C25" s="4"/>
      <c r="D25" s="27"/>
      <c r="E25" s="71">
        <f>F13</f>
        <v>222.57380457380458</v>
      </c>
      <c r="F25" s="27"/>
      <c r="G25" s="84"/>
      <c r="H25" s="99">
        <v>0</v>
      </c>
      <c r="I25" s="115">
        <f>-($E$25*$H$25)</f>
        <v>0</v>
      </c>
      <c r="J25" s="93"/>
      <c r="K25" s="5"/>
    </row>
    <row r="26" spans="1:11" ht="15.75" thickBot="1" x14ac:dyDescent="0.3">
      <c r="A26" s="101"/>
      <c r="B26" s="102"/>
      <c r="C26" s="102"/>
      <c r="D26" s="102"/>
      <c r="E26" s="102"/>
      <c r="F26" s="103"/>
      <c r="G26" s="103"/>
      <c r="H26" s="104"/>
      <c r="I26" s="105">
        <f>$I$24+$I$25</f>
        <v>0</v>
      </c>
      <c r="J26" s="92"/>
      <c r="K26" s="5"/>
    </row>
    <row r="27" spans="1:11" ht="15.75" thickBot="1" x14ac:dyDescent="0.3">
      <c r="A27" s="86"/>
      <c r="B27" s="4"/>
      <c r="C27" s="4"/>
      <c r="D27" s="4"/>
      <c r="E27" s="4"/>
      <c r="F27" s="4"/>
      <c r="G27" s="4"/>
      <c r="H27" s="4"/>
      <c r="I27" s="87"/>
      <c r="J27" s="5"/>
      <c r="K27" s="5"/>
    </row>
    <row r="28" spans="1:11" ht="15.75" x14ac:dyDescent="0.25">
      <c r="A28" s="21" t="s">
        <v>13</v>
      </c>
      <c r="B28" s="22"/>
      <c r="C28" s="22"/>
      <c r="D28" s="22"/>
      <c r="E28" s="22"/>
      <c r="F28" s="22"/>
      <c r="G28" s="22"/>
      <c r="H28" s="22"/>
      <c r="I28" s="23"/>
      <c r="J28" s="5"/>
      <c r="K28" s="5"/>
    </row>
    <row r="29" spans="1:11" x14ac:dyDescent="0.25">
      <c r="A29" s="12"/>
      <c r="B29" s="4"/>
      <c r="C29" s="4"/>
      <c r="D29" s="4"/>
      <c r="E29" s="4"/>
      <c r="F29" s="4"/>
      <c r="G29" s="4"/>
      <c r="H29" s="4"/>
      <c r="I29" s="13"/>
      <c r="J29" s="5"/>
      <c r="K29" s="5"/>
    </row>
    <row r="30" spans="1:11" x14ac:dyDescent="0.25">
      <c r="A30" s="61" t="s">
        <v>36</v>
      </c>
      <c r="B30" s="43"/>
      <c r="C30" s="43"/>
      <c r="D30" s="41"/>
      <c r="E30" s="41"/>
      <c r="F30" s="41"/>
      <c r="G30" s="41"/>
      <c r="H30" s="41"/>
      <c r="I30" s="60"/>
      <c r="J30" s="95"/>
      <c r="K30" s="5"/>
    </row>
    <row r="31" spans="1:11" ht="22.5" x14ac:dyDescent="0.25">
      <c r="A31" s="100"/>
      <c r="B31" s="34"/>
      <c r="C31" s="34"/>
      <c r="D31" s="34"/>
      <c r="E31" s="27"/>
      <c r="F31" s="27"/>
      <c r="G31" s="65" t="s">
        <v>54</v>
      </c>
      <c r="H31" s="72" t="s">
        <v>37</v>
      </c>
      <c r="I31" s="67" t="s">
        <v>24</v>
      </c>
      <c r="J31" s="91"/>
      <c r="K31" s="5"/>
    </row>
    <row r="32" spans="1:11" x14ac:dyDescent="0.25">
      <c r="A32" s="54" t="s">
        <v>45</v>
      </c>
      <c r="B32" s="30"/>
      <c r="C32" s="30"/>
      <c r="D32" s="27"/>
      <c r="E32" s="27"/>
      <c r="F32" s="27"/>
      <c r="G32" s="114">
        <f>$I$13+$I$19+$I$26</f>
        <v>0</v>
      </c>
      <c r="H32" s="73">
        <v>5.3999999999999999E-2</v>
      </c>
      <c r="I32" s="63">
        <f>$G$32*$H$32</f>
        <v>0</v>
      </c>
      <c r="J32" s="94"/>
      <c r="K32" s="5"/>
    </row>
    <row r="33" spans="1:11" ht="15.75" thickBot="1" x14ac:dyDescent="0.3">
      <c r="A33" s="12"/>
      <c r="B33" s="4"/>
      <c r="C33" s="4"/>
      <c r="D33" s="4"/>
      <c r="E33" s="4"/>
      <c r="F33" s="4"/>
      <c r="G33" s="4"/>
      <c r="H33" s="4"/>
      <c r="I33" s="58"/>
      <c r="J33" s="92"/>
      <c r="K33" s="5"/>
    </row>
    <row r="34" spans="1:11" ht="16.5" thickBot="1" x14ac:dyDescent="0.3">
      <c r="A34" s="24" t="s">
        <v>44</v>
      </c>
      <c r="B34" s="25"/>
      <c r="C34" s="25"/>
      <c r="D34" s="25"/>
      <c r="E34" s="25"/>
      <c r="F34" s="25"/>
      <c r="G34" s="25"/>
      <c r="H34" s="25"/>
      <c r="I34" s="74">
        <f>$I$13+$I$19+$I$26+$I$32</f>
        <v>0</v>
      </c>
      <c r="J34" s="97"/>
      <c r="K34" s="5"/>
    </row>
    <row r="35" spans="1:11" x14ac:dyDescent="0.25">
      <c r="K35" s="5"/>
    </row>
    <row r="36" spans="1:11" ht="15.75" thickBot="1" x14ac:dyDescent="0.3">
      <c r="K36" s="5"/>
    </row>
    <row r="37" spans="1:11" x14ac:dyDescent="0.25">
      <c r="A37" s="106" t="s">
        <v>39</v>
      </c>
      <c r="B37" s="107"/>
      <c r="C37" s="107"/>
      <c r="D37" s="107"/>
      <c r="E37" s="107"/>
      <c r="F37" s="107"/>
      <c r="G37" s="107"/>
      <c r="H37" s="108"/>
      <c r="I37" s="109"/>
      <c r="J37" s="98"/>
      <c r="K37" s="85"/>
    </row>
    <row r="38" spans="1:11" x14ac:dyDescent="0.25">
      <c r="A38" s="62"/>
      <c r="B38" s="45"/>
      <c r="C38" s="49"/>
      <c r="D38" s="48" t="s">
        <v>25</v>
      </c>
      <c r="E38" s="49"/>
      <c r="F38" s="49"/>
      <c r="G38" s="45"/>
      <c r="H38" s="34"/>
      <c r="I38" s="66" t="s">
        <v>24</v>
      </c>
    </row>
    <row r="39" spans="1:11" x14ac:dyDescent="0.25">
      <c r="A39" s="55" t="s">
        <v>9</v>
      </c>
      <c r="B39" s="27"/>
      <c r="C39" s="64"/>
      <c r="D39" s="52"/>
      <c r="E39" s="3"/>
      <c r="F39" s="3"/>
      <c r="G39" s="44"/>
      <c r="H39" s="46" t="s">
        <v>26</v>
      </c>
      <c r="I39" s="80"/>
    </row>
    <row r="40" spans="1:11" x14ac:dyDescent="0.25">
      <c r="A40" s="55" t="s">
        <v>23</v>
      </c>
      <c r="B40" s="27"/>
      <c r="C40" s="27"/>
      <c r="D40" s="50"/>
      <c r="E40" s="26"/>
      <c r="F40" s="26"/>
      <c r="G40" s="51"/>
      <c r="H40" s="46" t="s">
        <v>26</v>
      </c>
      <c r="I40" s="80"/>
    </row>
    <row r="41" spans="1:11" x14ac:dyDescent="0.25">
      <c r="A41" s="54" t="s">
        <v>10</v>
      </c>
      <c r="B41" s="30"/>
      <c r="C41" s="27"/>
      <c r="D41" s="52"/>
      <c r="E41" s="3"/>
      <c r="F41" s="3"/>
      <c r="G41" s="44"/>
      <c r="H41" s="46" t="s">
        <v>26</v>
      </c>
      <c r="I41" s="80"/>
    </row>
    <row r="42" spans="1:11" x14ac:dyDescent="0.25">
      <c r="A42" s="55" t="s">
        <v>11</v>
      </c>
      <c r="B42" s="27"/>
      <c r="C42" s="86"/>
      <c r="D42" s="50"/>
      <c r="E42" s="26"/>
      <c r="F42" s="26"/>
      <c r="G42" s="51"/>
      <c r="H42" s="46" t="s">
        <v>26</v>
      </c>
      <c r="I42" s="80"/>
    </row>
    <row r="43" spans="1:11" x14ac:dyDescent="0.25">
      <c r="A43" s="55" t="s">
        <v>12</v>
      </c>
      <c r="B43" s="27"/>
      <c r="C43" s="64"/>
      <c r="D43" s="52"/>
      <c r="E43" s="3"/>
      <c r="F43" s="3"/>
      <c r="G43" s="44"/>
      <c r="H43" s="47" t="s">
        <v>26</v>
      </c>
      <c r="I43" s="81"/>
    </row>
    <row r="44" spans="1:11" x14ac:dyDescent="0.25">
      <c r="A44" s="12"/>
      <c r="B44" s="4"/>
      <c r="C44" s="4"/>
      <c r="D44" s="84"/>
      <c r="E44" s="84"/>
      <c r="F44" s="84"/>
      <c r="G44" s="84"/>
      <c r="H44" s="38"/>
      <c r="I44" s="110">
        <f>SUM(I39:I43)</f>
        <v>0</v>
      </c>
    </row>
    <row r="45" spans="1:11" x14ac:dyDescent="0.25">
      <c r="A45" s="59"/>
      <c r="B45" s="34"/>
      <c r="C45" s="34"/>
      <c r="D45" s="82"/>
      <c r="E45" s="82"/>
      <c r="F45" s="42" t="s">
        <v>22</v>
      </c>
      <c r="G45" s="70" t="s">
        <v>3</v>
      </c>
      <c r="H45" s="70" t="s">
        <v>41</v>
      </c>
      <c r="I45" s="111"/>
    </row>
    <row r="46" spans="1:11" x14ac:dyDescent="0.25">
      <c r="A46" s="59" t="s">
        <v>40</v>
      </c>
      <c r="B46" s="34"/>
      <c r="C46" s="34"/>
      <c r="D46" s="27"/>
      <c r="E46" s="27"/>
      <c r="F46" s="84">
        <f>$E$13</f>
        <v>0</v>
      </c>
      <c r="G46" s="27">
        <f>$D$6+$D$7</f>
        <v>0</v>
      </c>
      <c r="H46" s="83">
        <v>509</v>
      </c>
      <c r="I46" s="112">
        <f>F46*G46*H46</f>
        <v>0</v>
      </c>
    </row>
    <row r="47" spans="1:11" x14ac:dyDescent="0.25">
      <c r="A47" s="113"/>
      <c r="B47" s="45"/>
      <c r="C47" s="45"/>
      <c r="D47" s="35"/>
      <c r="E47" s="35"/>
      <c r="F47" s="35"/>
      <c r="G47" s="35"/>
      <c r="H47" s="35"/>
      <c r="I47" s="58"/>
    </row>
    <row r="48" spans="1:11" x14ac:dyDescent="0.25">
      <c r="A48" s="59"/>
      <c r="B48" s="33"/>
      <c r="C48" s="33"/>
      <c r="D48" s="33"/>
      <c r="E48" s="33"/>
      <c r="F48" s="33"/>
      <c r="G48" s="33"/>
      <c r="H48" s="33"/>
      <c r="I48" s="63">
        <f>$I$44+$I$46</f>
        <v>0</v>
      </c>
    </row>
    <row r="49" spans="1:9" ht="15.75" thickBot="1" x14ac:dyDescent="0.3">
      <c r="A49" s="12"/>
      <c r="B49" s="4"/>
      <c r="C49" s="4"/>
      <c r="D49" s="4"/>
      <c r="E49" s="4"/>
      <c r="F49" s="4"/>
      <c r="G49" s="4"/>
      <c r="H49" s="4"/>
      <c r="I49" s="13"/>
    </row>
    <row r="50" spans="1:9" ht="16.5" thickBot="1" x14ac:dyDescent="0.3">
      <c r="A50" s="24" t="s">
        <v>43</v>
      </c>
      <c r="B50" s="25"/>
      <c r="C50" s="25"/>
      <c r="D50" s="25"/>
      <c r="E50" s="25"/>
      <c r="F50" s="25"/>
      <c r="G50" s="25"/>
      <c r="H50" s="25"/>
      <c r="I50" s="74">
        <f>I34+I48</f>
        <v>0</v>
      </c>
    </row>
  </sheetData>
  <hyperlinks>
    <hyperlink ref="Q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 af ferietilkøb</vt:lpstr>
    </vt:vector>
  </TitlesOfParts>
  <Company>Randers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Friis Sørensen</dc:creator>
  <cp:lastModifiedBy>Jesper Kjersgaard</cp:lastModifiedBy>
  <dcterms:created xsi:type="dcterms:W3CDTF">2018-06-25T12:21:34Z</dcterms:created>
  <dcterms:modified xsi:type="dcterms:W3CDTF">2019-07-11T06:08:39Z</dcterms:modified>
</cp:coreProperties>
</file>